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9720" windowHeight="7320" tabRatio="608" activeTab="0"/>
  </bookViews>
  <sheets>
    <sheet name="criterii de evaluare " sheetId="1" r:id="rId1"/>
  </sheets>
  <definedNames>
    <definedName name="_xlnm.Print_Titles" localSheetId="0">'criterii de evaluare '!$5:$8</definedName>
  </definedNames>
  <calcPr fullCalcOnLoad="1"/>
</workbook>
</file>

<file path=xl/sharedStrings.xml><?xml version="1.0" encoding="utf-8"?>
<sst xmlns="http://schemas.openxmlformats.org/spreadsheetml/2006/main" count="42" uniqueCount="39">
  <si>
    <t>Denumire furnizor investigaţii paraclinice</t>
  </si>
  <si>
    <t>puncte</t>
  </si>
  <si>
    <t xml:space="preserve">puncte </t>
  </si>
  <si>
    <t>Valoare punct</t>
  </si>
  <si>
    <t>suma</t>
  </si>
  <si>
    <t>total puncte si sume furnizori privati</t>
  </si>
  <si>
    <t>Biomedica SRL Tgv</t>
  </si>
  <si>
    <t>Diamed SRL Pucioasa</t>
  </si>
  <si>
    <t>Euda Medical SRL Moreni</t>
  </si>
  <si>
    <t>SCM C.Davila Tgv</t>
  </si>
  <si>
    <t>Director ex.al Directiei economice</t>
  </si>
  <si>
    <t>Medalex SRL Gaesti</t>
  </si>
  <si>
    <t xml:space="preserve">            </t>
  </si>
  <si>
    <t>Criteriul de calitate(50%)</t>
  </si>
  <si>
    <t>Criteriul evaluare resurse(50%)</t>
  </si>
  <si>
    <t>Director ex.al directiei relatii contractuale</t>
  </si>
  <si>
    <t>indeplinirea cerintelor pt.calitate si competenta</t>
  </si>
  <si>
    <t>part.la sch.de intercomparare</t>
  </si>
  <si>
    <t>Spitalul jud.de urgenta Tgv.</t>
  </si>
  <si>
    <t>CMI dr.Cosmiuc L.Tgv</t>
  </si>
  <si>
    <t>ec.Dinca Agnes</t>
  </si>
  <si>
    <t>Spitalul Orasenesc Gaesti</t>
  </si>
  <si>
    <t>Almina Trading S.A Tgv.</t>
  </si>
  <si>
    <t>CASA DE ASIGURARI DE SANATATE DAMBOVITA</t>
  </si>
  <si>
    <t>Spitalul Orasenesc Pucioasa</t>
  </si>
  <si>
    <t>Spitalul Municipal Moreni</t>
  </si>
  <si>
    <t>ec Sandu Niculina</t>
  </si>
  <si>
    <t>jr.Sima Cristina</t>
  </si>
  <si>
    <t>Intocmit,</t>
  </si>
  <si>
    <t>consilier contractare ec.Termegan Liliana</t>
  </si>
  <si>
    <t>Director general</t>
  </si>
  <si>
    <t>Sef Serviciu decontare</t>
  </si>
  <si>
    <t>servicii medicale</t>
  </si>
  <si>
    <t>dr.Pascale Catalin</t>
  </si>
  <si>
    <t>Promed Systeam SRL</t>
  </si>
  <si>
    <t>Total suma contractata pe  luna</t>
  </si>
  <si>
    <t>01.03.2024</t>
  </si>
  <si>
    <t>Martie 2024</t>
  </si>
  <si>
    <t xml:space="preserve">Lista furnizorilor de analize medicale de laborator din judetul Dambovita si sumele repartizate pentru luna MARTIE 2024,utilizand criteriile din anexa 19 la Ordinul MS/CNAS nr. 1857/441/2023 si punctajul obtinut de furnizori la contractare,actualizat la zi, conform Filei de Buget a CNAS nr. VH 560 /31.01.2024 si VH 707/06.02.2024
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</si>
</sst>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,##0.00000"/>
    <numFmt numFmtId="183" formatCode="0.000"/>
    <numFmt numFmtId="184" formatCode="#,##0.0000"/>
    <numFmt numFmtId="185" formatCode="0.0000"/>
    <numFmt numFmtId="186" formatCode="0.000000"/>
    <numFmt numFmtId="187" formatCode="#,##0.000"/>
    <numFmt numFmtId="188" formatCode="0.00000"/>
    <numFmt numFmtId="189" formatCode="#,##0.000000"/>
  </numFmts>
  <fonts count="39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 horizontal="righ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vertic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vertical="justify"/>
    </xf>
    <xf numFmtId="4" fontId="4" fillId="0" borderId="10" xfId="0" applyNumberFormat="1" applyFont="1" applyFill="1" applyBorder="1" applyAlignment="1">
      <alignment vertical="center" wrapText="1"/>
    </xf>
    <xf numFmtId="4" fontId="4" fillId="33" borderId="11" xfId="0" applyNumberFormat="1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0" fillId="33" borderId="13" xfId="0" applyFont="1" applyFill="1" applyBorder="1" applyAlignment="1">
      <alignment vertical="center" wrapText="1"/>
    </xf>
    <xf numFmtId="4" fontId="1" fillId="33" borderId="14" xfId="0" applyNumberFormat="1" applyFont="1" applyFill="1" applyBorder="1" applyAlignment="1">
      <alignment horizontal="right"/>
    </xf>
    <xf numFmtId="4" fontId="4" fillId="0" borderId="11" xfId="0" applyNumberFormat="1" applyFont="1" applyFill="1" applyBorder="1" applyAlignment="1">
      <alignment horizontal="center" vertical="top" wrapText="1"/>
    </xf>
    <xf numFmtId="4" fontId="4" fillId="0" borderId="15" xfId="0" applyNumberFormat="1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 horizontal="right"/>
    </xf>
    <xf numFmtId="0" fontId="1" fillId="0" borderId="14" xfId="0" applyFont="1" applyFill="1" applyBorder="1" applyAlignment="1">
      <alignment horizontal="right"/>
    </xf>
    <xf numFmtId="4" fontId="1" fillId="0" borderId="11" xfId="0" applyNumberFormat="1" applyFont="1" applyFill="1" applyBorder="1" applyAlignment="1">
      <alignment horizontal="right" vertical="top" wrapText="1"/>
    </xf>
    <xf numFmtId="0" fontId="1" fillId="0" borderId="15" xfId="0" applyFont="1" applyBorder="1" applyAlignment="1">
      <alignment/>
    </xf>
    <xf numFmtId="3" fontId="1" fillId="34" borderId="14" xfId="0" applyNumberFormat="1" applyFont="1" applyFill="1" applyBorder="1" applyAlignment="1">
      <alignment horizontal="right" vertical="top" wrapText="1"/>
    </xf>
    <xf numFmtId="4" fontId="1" fillId="35" borderId="14" xfId="0" applyNumberFormat="1" applyFont="1" applyFill="1" applyBorder="1" applyAlignment="1">
      <alignment vertical="top" wrapText="1"/>
    </xf>
    <xf numFmtId="4" fontId="1" fillId="34" borderId="11" xfId="0" applyNumberFormat="1" applyFont="1" applyFill="1" applyBorder="1" applyAlignment="1">
      <alignment vertical="top" wrapText="1"/>
    </xf>
    <xf numFmtId="3" fontId="1" fillId="0" borderId="15" xfId="0" applyNumberFormat="1" applyFont="1" applyBorder="1" applyAlignment="1">
      <alignment vertical="top" wrapText="1"/>
    </xf>
    <xf numFmtId="4" fontId="1" fillId="34" borderId="15" xfId="0" applyNumberFormat="1" applyFont="1" applyFill="1" applyBorder="1" applyAlignment="1">
      <alignment vertical="top" wrapText="1"/>
    </xf>
    <xf numFmtId="2" fontId="1" fillId="35" borderId="15" xfId="0" applyNumberFormat="1" applyFont="1" applyFill="1" applyBorder="1" applyAlignment="1">
      <alignment vertical="top" wrapText="1"/>
    </xf>
    <xf numFmtId="0" fontId="1" fillId="36" borderId="15" xfId="0" applyFont="1" applyFill="1" applyBorder="1" applyAlignment="1">
      <alignment wrapText="1"/>
    </xf>
    <xf numFmtId="4" fontId="1" fillId="36" borderId="15" xfId="0" applyNumberFormat="1" applyFont="1" applyFill="1" applyBorder="1" applyAlignment="1">
      <alignment horizontal="right"/>
    </xf>
    <xf numFmtId="4" fontId="1" fillId="0" borderId="15" xfId="0" applyNumberFormat="1" applyFont="1" applyBorder="1" applyAlignment="1">
      <alignment horizontal="right"/>
    </xf>
    <xf numFmtId="189" fontId="1" fillId="0" borderId="15" xfId="0" applyNumberFormat="1" applyFont="1" applyBorder="1" applyAlignment="1">
      <alignment horizontal="right"/>
    </xf>
    <xf numFmtId="4" fontId="1" fillId="0" borderId="15" xfId="0" applyNumberFormat="1" applyFont="1" applyBorder="1" applyAlignment="1">
      <alignment/>
    </xf>
    <xf numFmtId="0" fontId="0" fillId="0" borderId="0" xfId="0" applyFont="1" applyAlignment="1">
      <alignment horizontal="left" wrapText="1"/>
    </xf>
    <xf numFmtId="0" fontId="1" fillId="0" borderId="0" xfId="0" applyFont="1" applyAlignment="1">
      <alignment wrapText="1"/>
    </xf>
    <xf numFmtId="14" fontId="1" fillId="0" borderId="0" xfId="0" applyNumberFormat="1" applyFont="1" applyAlignment="1">
      <alignment/>
    </xf>
    <xf numFmtId="4" fontId="4" fillId="0" borderId="15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justify" wrapText="1"/>
    </xf>
    <xf numFmtId="0" fontId="0" fillId="0" borderId="0" xfId="0" applyFont="1" applyAlignment="1">
      <alignment wrapText="1"/>
    </xf>
    <xf numFmtId="4" fontId="1" fillId="0" borderId="16" xfId="0" applyNumberFormat="1" applyFont="1" applyFill="1" applyBorder="1" applyAlignment="1">
      <alignment horizontal="center" vertical="top" wrapText="1"/>
    </xf>
    <xf numFmtId="4" fontId="1" fillId="0" borderId="13" xfId="0" applyNumberFormat="1" applyFont="1" applyFill="1" applyBorder="1" applyAlignment="1">
      <alignment horizontal="center" vertical="top" wrapText="1"/>
    </xf>
    <xf numFmtId="4" fontId="1" fillId="0" borderId="16" xfId="0" applyNumberFormat="1" applyFont="1" applyFill="1" applyBorder="1" applyAlignment="1">
      <alignment horizontal="center" vertical="justify"/>
    </xf>
    <xf numFmtId="4" fontId="1" fillId="0" borderId="13" xfId="0" applyNumberFormat="1" applyFont="1" applyFill="1" applyBorder="1" applyAlignment="1">
      <alignment horizontal="center" vertical="justify"/>
    </xf>
    <xf numFmtId="4" fontId="1" fillId="0" borderId="16" xfId="0" applyNumberFormat="1" applyFont="1" applyFill="1" applyBorder="1" applyAlignment="1">
      <alignment horizontal="right" vertical="top" wrapText="1"/>
    </xf>
    <xf numFmtId="4" fontId="1" fillId="0" borderId="13" xfId="0" applyNumberFormat="1" applyFont="1" applyFill="1" applyBorder="1" applyAlignment="1">
      <alignment horizontal="right" vertical="top" wrapText="1"/>
    </xf>
    <xf numFmtId="4" fontId="1" fillId="0" borderId="16" xfId="0" applyNumberFormat="1" applyFont="1" applyFill="1" applyBorder="1" applyAlignment="1">
      <alignment horizontal="right" vertical="justify"/>
    </xf>
    <xf numFmtId="4" fontId="1" fillId="0" borderId="13" xfId="0" applyNumberFormat="1" applyFont="1" applyFill="1" applyBorder="1" applyAlignment="1">
      <alignment horizontal="right" vertical="justify"/>
    </xf>
    <xf numFmtId="0" fontId="4" fillId="0" borderId="17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1" fontId="4" fillId="0" borderId="16" xfId="0" applyNumberFormat="1" applyFont="1" applyFill="1" applyBorder="1" applyAlignment="1">
      <alignment horizontal="center" vertical="top" wrapText="1"/>
    </xf>
    <xf numFmtId="1" fontId="4" fillId="0" borderId="13" xfId="0" applyNumberFormat="1" applyFont="1" applyFill="1" applyBorder="1" applyAlignment="1">
      <alignment horizontal="center" vertical="top" wrapText="1"/>
    </xf>
    <xf numFmtId="4" fontId="4" fillId="0" borderId="16" xfId="0" applyNumberFormat="1" applyFont="1" applyFill="1" applyBorder="1" applyAlignment="1">
      <alignment horizontal="center" vertical="top" wrapText="1"/>
    </xf>
    <xf numFmtId="4" fontId="4" fillId="0" borderId="13" xfId="0" applyNumberFormat="1" applyFont="1" applyFill="1" applyBorder="1" applyAlignment="1">
      <alignment horizontal="center" vertical="top" wrapText="1"/>
    </xf>
    <xf numFmtId="4" fontId="4" fillId="0" borderId="17" xfId="0" applyNumberFormat="1" applyFont="1" applyFill="1" applyBorder="1" applyAlignment="1">
      <alignment horizontal="center" vertical="justify"/>
    </xf>
    <xf numFmtId="4" fontId="4" fillId="0" borderId="18" xfId="0" applyNumberFormat="1" applyFont="1" applyFill="1" applyBorder="1" applyAlignment="1">
      <alignment horizontal="center" vertical="justify"/>
    </xf>
    <xf numFmtId="1" fontId="4" fillId="0" borderId="12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4" fontId="4" fillId="0" borderId="12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K45"/>
  <sheetViews>
    <sheetView showGridLines="0" tabSelected="1" zoomScalePageLayoutView="0" workbookViewId="0" topLeftCell="A1">
      <selection activeCell="A5" sqref="A5:A8"/>
    </sheetView>
  </sheetViews>
  <sheetFormatPr defaultColWidth="9.140625" defaultRowHeight="12.75"/>
  <cols>
    <col min="1" max="1" width="24.00390625" style="1" customWidth="1"/>
    <col min="2" max="2" width="17.140625" style="3" customWidth="1"/>
    <col min="3" max="3" width="8.7109375" style="3" customWidth="1"/>
    <col min="4" max="4" width="10.421875" style="3" customWidth="1"/>
    <col min="5" max="5" width="9.421875" style="2" customWidth="1"/>
    <col min="6" max="6" width="10.8515625" style="2" customWidth="1"/>
    <col min="7" max="7" width="9.00390625" style="2" customWidth="1"/>
    <col min="8" max="8" width="12.7109375" style="2" customWidth="1"/>
    <col min="9" max="16384" width="9.140625" style="1" customWidth="1"/>
  </cols>
  <sheetData>
    <row r="1" ht="12.75">
      <c r="A1" s="1" t="s">
        <v>23</v>
      </c>
    </row>
    <row r="3" spans="1:9" ht="12.75" customHeight="1">
      <c r="A3" s="37" t="s">
        <v>38</v>
      </c>
      <c r="B3" s="37"/>
      <c r="C3" s="37"/>
      <c r="D3" s="37"/>
      <c r="E3" s="37"/>
      <c r="F3" s="37"/>
      <c r="G3" s="37"/>
      <c r="H3" s="37"/>
      <c r="I3" s="38"/>
    </row>
    <row r="4" spans="1:11" ht="24.75" customHeight="1">
      <c r="A4" s="37"/>
      <c r="B4" s="37"/>
      <c r="C4" s="37"/>
      <c r="D4" s="37"/>
      <c r="E4" s="37"/>
      <c r="F4" s="37"/>
      <c r="G4" s="37"/>
      <c r="H4" s="37"/>
      <c r="I4" s="38"/>
      <c r="J4" s="8"/>
      <c r="K4" s="8"/>
    </row>
    <row r="5" spans="1:8" s="4" customFormat="1" ht="18.75" customHeight="1">
      <c r="A5" s="47" t="s">
        <v>0</v>
      </c>
      <c r="B5" s="54" t="s">
        <v>35</v>
      </c>
      <c r="C5" s="50">
        <v>1</v>
      </c>
      <c r="D5" s="51"/>
      <c r="E5" s="50">
        <v>2</v>
      </c>
      <c r="F5" s="56"/>
      <c r="G5" s="56"/>
      <c r="H5" s="51"/>
    </row>
    <row r="6" spans="1:8" s="4" customFormat="1" ht="27" customHeight="1">
      <c r="A6" s="48"/>
      <c r="B6" s="55"/>
      <c r="C6" s="52" t="s">
        <v>14</v>
      </c>
      <c r="D6" s="53"/>
      <c r="E6" s="52" t="s">
        <v>13</v>
      </c>
      <c r="F6" s="59"/>
      <c r="G6" s="59"/>
      <c r="H6" s="53"/>
    </row>
    <row r="7" spans="1:8" s="6" customFormat="1" ht="12.75" customHeight="1">
      <c r="A7" s="48"/>
      <c r="B7" s="36" t="s">
        <v>37</v>
      </c>
      <c r="C7" s="9"/>
      <c r="D7" s="10">
        <v>0.5</v>
      </c>
      <c r="E7" s="9"/>
      <c r="F7" s="11">
        <v>0.25</v>
      </c>
      <c r="G7" s="12"/>
      <c r="H7" s="13">
        <v>0.25</v>
      </c>
    </row>
    <row r="8" spans="1:8" s="4" customFormat="1" ht="14.25" customHeight="1">
      <c r="A8" s="49"/>
      <c r="B8" s="14">
        <v>957600</v>
      </c>
      <c r="C8" s="15" t="s">
        <v>2</v>
      </c>
      <c r="D8" s="15" t="s">
        <v>4</v>
      </c>
      <c r="E8" s="15" t="s">
        <v>1</v>
      </c>
      <c r="F8" s="15" t="s">
        <v>4</v>
      </c>
      <c r="G8" s="16" t="s">
        <v>1</v>
      </c>
      <c r="H8" s="16" t="s">
        <v>4</v>
      </c>
    </row>
    <row r="9" spans="1:8" s="4" customFormat="1" ht="12.75" customHeight="1">
      <c r="A9" s="17"/>
      <c r="B9" s="18"/>
      <c r="C9" s="15"/>
      <c r="D9" s="15"/>
      <c r="E9" s="39" t="s">
        <v>16</v>
      </c>
      <c r="F9" s="40"/>
      <c r="G9" s="41" t="s">
        <v>17</v>
      </c>
      <c r="H9" s="42"/>
    </row>
    <row r="10" spans="1:8" s="5" customFormat="1" ht="11.25" customHeight="1">
      <c r="A10" s="19"/>
      <c r="B10" s="18"/>
      <c r="C10" s="20"/>
      <c r="D10" s="20">
        <v>478800</v>
      </c>
      <c r="E10" s="43">
        <v>239400</v>
      </c>
      <c r="F10" s="44"/>
      <c r="G10" s="45">
        <v>239400</v>
      </c>
      <c r="H10" s="46"/>
    </row>
    <row r="11" spans="1:8" ht="12.75">
      <c r="A11" s="21" t="s">
        <v>18</v>
      </c>
      <c r="B11" s="22">
        <f>D11+F11+H11</f>
        <v>132731.049932</v>
      </c>
      <c r="C11" s="23">
        <v>1708</v>
      </c>
      <c r="D11" s="24">
        <f aca="true" t="shared" si="0" ref="D11:D22">C11*$D$24</f>
        <v>88660.706932</v>
      </c>
      <c r="E11" s="25">
        <v>140</v>
      </c>
      <c r="F11" s="26">
        <f aca="true" t="shared" si="1" ref="F11:F21">ROUND($E$24*E11,2)</f>
        <v>24571.85</v>
      </c>
      <c r="G11" s="27">
        <v>592</v>
      </c>
      <c r="H11" s="26">
        <f aca="true" t="shared" si="2" ref="H11:H22">ROUND($G$24*G11,3)</f>
        <v>19498.493</v>
      </c>
    </row>
    <row r="12" spans="1:8" ht="12.75">
      <c r="A12" s="21" t="s">
        <v>9</v>
      </c>
      <c r="B12" s="22">
        <f aca="true" t="shared" si="3" ref="B12:B22">D12+F12+H12</f>
        <v>91521.6489078</v>
      </c>
      <c r="C12" s="23">
        <v>748.2</v>
      </c>
      <c r="D12" s="24">
        <f t="shared" si="0"/>
        <v>38838.3729078</v>
      </c>
      <c r="E12" s="25">
        <v>140</v>
      </c>
      <c r="F12" s="26">
        <f t="shared" si="1"/>
        <v>24571.85</v>
      </c>
      <c r="G12" s="27">
        <v>853.5</v>
      </c>
      <c r="H12" s="26">
        <f t="shared" si="2"/>
        <v>28111.426</v>
      </c>
    </row>
    <row r="13" spans="1:8" ht="14.25" customHeight="1">
      <c r="A13" s="21" t="s">
        <v>22</v>
      </c>
      <c r="B13" s="22">
        <f t="shared" si="3"/>
        <v>102299.24896677</v>
      </c>
      <c r="C13" s="23">
        <v>1193.63</v>
      </c>
      <c r="D13" s="24">
        <f t="shared" si="0"/>
        <v>61960.23396677001</v>
      </c>
      <c r="E13" s="25">
        <v>130</v>
      </c>
      <c r="F13" s="26">
        <f t="shared" si="1"/>
        <v>22816.72</v>
      </c>
      <c r="G13" s="27">
        <v>532</v>
      </c>
      <c r="H13" s="26">
        <f t="shared" si="2"/>
        <v>17522.295</v>
      </c>
    </row>
    <row r="14" spans="1:8" ht="12.75">
      <c r="A14" s="21" t="s">
        <v>6</v>
      </c>
      <c r="B14" s="22">
        <f t="shared" si="3"/>
        <v>136989.25185457998</v>
      </c>
      <c r="C14" s="23">
        <v>1287.02</v>
      </c>
      <c r="D14" s="24">
        <f t="shared" si="0"/>
        <v>66808.02285457999</v>
      </c>
      <c r="E14" s="25">
        <v>156</v>
      </c>
      <c r="F14" s="26">
        <f t="shared" si="1"/>
        <v>27380.06</v>
      </c>
      <c r="G14" s="27">
        <v>1299.5</v>
      </c>
      <c r="H14" s="26">
        <f t="shared" si="2"/>
        <v>42801.169</v>
      </c>
    </row>
    <row r="15" spans="1:8" ht="12.75">
      <c r="A15" s="21" t="s">
        <v>7</v>
      </c>
      <c r="B15" s="22">
        <f t="shared" si="3"/>
        <v>57030.53987291</v>
      </c>
      <c r="C15" s="23">
        <v>560.29</v>
      </c>
      <c r="D15" s="24">
        <f t="shared" si="0"/>
        <v>29084.137872909996</v>
      </c>
      <c r="E15" s="25">
        <v>76</v>
      </c>
      <c r="F15" s="26">
        <f t="shared" si="1"/>
        <v>13339</v>
      </c>
      <c r="G15" s="27">
        <v>443.5</v>
      </c>
      <c r="H15" s="26">
        <f t="shared" si="2"/>
        <v>14607.402</v>
      </c>
    </row>
    <row r="16" spans="1:8" ht="12.75">
      <c r="A16" s="21" t="s">
        <v>34</v>
      </c>
      <c r="B16" s="22">
        <f t="shared" si="3"/>
        <v>67719.62399513999</v>
      </c>
      <c r="C16" s="23">
        <v>557.66</v>
      </c>
      <c r="D16" s="24">
        <f t="shared" si="0"/>
        <v>28947.616995139997</v>
      </c>
      <c r="E16" s="25">
        <v>110</v>
      </c>
      <c r="F16" s="26">
        <f t="shared" si="1"/>
        <v>19306.45</v>
      </c>
      <c r="G16" s="27">
        <v>591</v>
      </c>
      <c r="H16" s="26">
        <f t="shared" si="2"/>
        <v>19465.557</v>
      </c>
    </row>
    <row r="17" spans="1:8" ht="12.75">
      <c r="A17" s="21" t="s">
        <v>11</v>
      </c>
      <c r="B17" s="22">
        <f t="shared" si="3"/>
        <v>45560.861778599996</v>
      </c>
      <c r="C17" s="23">
        <v>293.4</v>
      </c>
      <c r="D17" s="24">
        <f t="shared" si="0"/>
        <v>15230.123778599998</v>
      </c>
      <c r="E17" s="25">
        <v>100</v>
      </c>
      <c r="F17" s="26">
        <f t="shared" si="1"/>
        <v>17551.32</v>
      </c>
      <c r="G17" s="27">
        <v>388</v>
      </c>
      <c r="H17" s="26">
        <f t="shared" si="2"/>
        <v>12779.418</v>
      </c>
    </row>
    <row r="18" spans="1:8" ht="12.75">
      <c r="A18" s="21" t="s">
        <v>8</v>
      </c>
      <c r="B18" s="22">
        <f t="shared" si="3"/>
        <v>72580.78104254999</v>
      </c>
      <c r="C18" s="23">
        <v>683.45</v>
      </c>
      <c r="D18" s="24">
        <f t="shared" si="0"/>
        <v>35477.26004255</v>
      </c>
      <c r="E18" s="25">
        <v>108</v>
      </c>
      <c r="F18" s="26">
        <f t="shared" si="1"/>
        <v>18955.43</v>
      </c>
      <c r="G18" s="27">
        <v>551</v>
      </c>
      <c r="H18" s="26">
        <f t="shared" si="2"/>
        <v>18148.091</v>
      </c>
    </row>
    <row r="19" spans="1:8" ht="12.75">
      <c r="A19" s="21" t="s">
        <v>19</v>
      </c>
      <c r="B19" s="22">
        <f t="shared" si="3"/>
        <v>66824.21098951</v>
      </c>
      <c r="C19" s="23">
        <v>275.69</v>
      </c>
      <c r="D19" s="24">
        <f t="shared" si="0"/>
        <v>14310.81398951</v>
      </c>
      <c r="E19" s="25">
        <v>138</v>
      </c>
      <c r="F19" s="26">
        <f t="shared" si="1"/>
        <v>24220.82</v>
      </c>
      <c r="G19" s="27">
        <v>859</v>
      </c>
      <c r="H19" s="26">
        <f t="shared" si="2"/>
        <v>28292.577</v>
      </c>
    </row>
    <row r="20" spans="1:8" ht="12.75">
      <c r="A20" s="21" t="s">
        <v>25</v>
      </c>
      <c r="B20" s="22">
        <f t="shared" si="3"/>
        <v>60578.846216820006</v>
      </c>
      <c r="C20" s="23">
        <v>569.58</v>
      </c>
      <c r="D20" s="24">
        <f t="shared" si="0"/>
        <v>29566.37321682</v>
      </c>
      <c r="E20" s="25">
        <v>93</v>
      </c>
      <c r="F20" s="26">
        <f t="shared" si="1"/>
        <v>16322.73</v>
      </c>
      <c r="G20" s="27">
        <v>446</v>
      </c>
      <c r="H20" s="26">
        <f t="shared" si="2"/>
        <v>14689.743</v>
      </c>
    </row>
    <row r="21" spans="1:8" ht="12.75">
      <c r="A21" s="21" t="s">
        <v>21</v>
      </c>
      <c r="B21" s="22">
        <f t="shared" si="3"/>
        <v>63932.8656168</v>
      </c>
      <c r="C21" s="23">
        <v>719.2</v>
      </c>
      <c r="D21" s="24">
        <f t="shared" si="0"/>
        <v>37333.0096168</v>
      </c>
      <c r="E21" s="25">
        <v>87</v>
      </c>
      <c r="F21" s="26">
        <f t="shared" si="1"/>
        <v>15269.65</v>
      </c>
      <c r="G21" s="27">
        <v>344</v>
      </c>
      <c r="H21" s="26">
        <f t="shared" si="2"/>
        <v>11330.206</v>
      </c>
    </row>
    <row r="22" spans="1:8" ht="12.75">
      <c r="A22" s="21" t="s">
        <v>24</v>
      </c>
      <c r="B22" s="22">
        <f t="shared" si="3"/>
        <v>59831.0808883</v>
      </c>
      <c r="C22" s="23">
        <v>627.7</v>
      </c>
      <c r="D22" s="24">
        <f t="shared" si="0"/>
        <v>32583.328888300002</v>
      </c>
      <c r="E22" s="25">
        <v>86</v>
      </c>
      <c r="F22" s="26">
        <f>ROUND($E$24*E22,2)</f>
        <v>15094.13</v>
      </c>
      <c r="G22" s="27">
        <v>369</v>
      </c>
      <c r="H22" s="26">
        <f t="shared" si="2"/>
        <v>12153.622</v>
      </c>
    </row>
    <row r="23" spans="1:8" ht="14.25" customHeight="1">
      <c r="A23" s="28" t="s">
        <v>5</v>
      </c>
      <c r="B23" s="29">
        <f aca="true" t="shared" si="4" ref="B23:H23">SUM(B11:B22)</f>
        <v>957600.01006178</v>
      </c>
      <c r="C23" s="29">
        <f t="shared" si="4"/>
        <v>9223.82</v>
      </c>
      <c r="D23" s="29">
        <f t="shared" si="4"/>
        <v>478800.00106177997</v>
      </c>
      <c r="E23" s="29">
        <f t="shared" si="4"/>
        <v>1364</v>
      </c>
      <c r="F23" s="29">
        <f t="shared" si="4"/>
        <v>239400.01</v>
      </c>
      <c r="G23" s="29">
        <f t="shared" si="4"/>
        <v>7268.5</v>
      </c>
      <c r="H23" s="29">
        <f t="shared" si="4"/>
        <v>239399.999</v>
      </c>
    </row>
    <row r="24" spans="1:8" ht="12.75" customHeight="1">
      <c r="A24" s="21" t="s">
        <v>3</v>
      </c>
      <c r="B24" s="30"/>
      <c r="C24" s="31"/>
      <c r="D24" s="31">
        <f>ROUND(D10/C23,6)</f>
        <v>51.909079</v>
      </c>
      <c r="E24" s="32">
        <f>ROUND(B8*25%/E23,6)</f>
        <v>175.513196</v>
      </c>
      <c r="F24" s="32"/>
      <c r="G24" s="32">
        <f>ROUND(B8*25%/G23,6)</f>
        <v>32.936644</v>
      </c>
      <c r="H24" s="32"/>
    </row>
    <row r="25" spans="1:11" ht="12" customHeight="1">
      <c r="A25" s="57"/>
      <c r="B25" s="58"/>
      <c r="C25" s="58"/>
      <c r="D25" s="58"/>
      <c r="E25" s="58"/>
      <c r="F25" s="58"/>
      <c r="G25" s="58"/>
      <c r="H25" s="58"/>
      <c r="I25" s="58"/>
      <c r="J25" s="33"/>
      <c r="K25" s="7"/>
    </row>
    <row r="26" spans="1:11" ht="12" customHeight="1">
      <c r="A26" s="34"/>
      <c r="B26" s="7"/>
      <c r="C26" s="7"/>
      <c r="D26" s="7"/>
      <c r="E26" s="7"/>
      <c r="F26" s="7"/>
      <c r="G26" s="7"/>
      <c r="H26" s="7"/>
      <c r="I26" s="7"/>
      <c r="J26" s="7"/>
      <c r="K26" s="7"/>
    </row>
    <row r="27" spans="1:8" ht="12.75">
      <c r="A27" s="1" t="s">
        <v>30</v>
      </c>
      <c r="B27" s="1" t="s">
        <v>10</v>
      </c>
      <c r="C27" s="1"/>
      <c r="D27" s="1"/>
      <c r="E27" s="1"/>
      <c r="F27" s="1" t="s">
        <v>15</v>
      </c>
      <c r="G27" s="1"/>
      <c r="H27" s="1"/>
    </row>
    <row r="28" spans="1:8" ht="12.75">
      <c r="A28" s="1" t="s">
        <v>27</v>
      </c>
      <c r="B28" s="1" t="s">
        <v>26</v>
      </c>
      <c r="C28" s="1"/>
      <c r="D28" s="1"/>
      <c r="E28" s="1"/>
      <c r="F28" s="1" t="s">
        <v>20</v>
      </c>
      <c r="G28" s="1"/>
      <c r="H28" s="1"/>
    </row>
    <row r="29" spans="1:8" ht="12.75">
      <c r="A29" s="2"/>
      <c r="B29" s="2"/>
      <c r="C29" s="2"/>
      <c r="D29" s="2"/>
      <c r="E29" s="1"/>
      <c r="F29" s="1"/>
      <c r="G29" s="1"/>
      <c r="H29" s="35"/>
    </row>
    <row r="30" spans="1:10" ht="12.75">
      <c r="A30" s="2"/>
      <c r="B30" s="2"/>
      <c r="C30" s="2"/>
      <c r="D30" s="2"/>
      <c r="H30" s="1"/>
      <c r="J30" s="35"/>
    </row>
    <row r="31" spans="1:10" ht="12.75">
      <c r="A31" s="2"/>
      <c r="B31" s="2" t="s">
        <v>31</v>
      </c>
      <c r="C31" s="1"/>
      <c r="D31" s="1"/>
      <c r="F31" s="1" t="s">
        <v>28</v>
      </c>
      <c r="G31" s="1"/>
      <c r="I31" s="2"/>
      <c r="J31" s="35"/>
    </row>
    <row r="32" spans="1:10" ht="12.75">
      <c r="A32" s="2"/>
      <c r="B32" s="2" t="s">
        <v>32</v>
      </c>
      <c r="C32" s="1"/>
      <c r="D32" s="1"/>
      <c r="F32" s="1" t="s">
        <v>29</v>
      </c>
      <c r="G32" s="1"/>
      <c r="I32" s="2"/>
      <c r="J32" s="35"/>
    </row>
    <row r="33" spans="1:8" ht="12.75">
      <c r="A33" s="2" t="s">
        <v>12</v>
      </c>
      <c r="B33" s="2" t="s">
        <v>33</v>
      </c>
      <c r="C33" s="1"/>
      <c r="D33" s="1"/>
      <c r="E33" s="1"/>
      <c r="F33" s="1"/>
      <c r="G33" s="1"/>
      <c r="H33" s="1"/>
    </row>
    <row r="34" spans="1:9" ht="12.75">
      <c r="A34" s="2"/>
      <c r="B34" s="2"/>
      <c r="C34" s="2"/>
      <c r="D34" s="2"/>
      <c r="E34" s="1"/>
      <c r="F34" s="1"/>
      <c r="G34" s="1"/>
      <c r="H34" s="1"/>
      <c r="I34" s="1" t="s">
        <v>36</v>
      </c>
    </row>
    <row r="35" spans="1:8" ht="12.75">
      <c r="A35" s="2"/>
      <c r="B35" s="2"/>
      <c r="C35" s="2"/>
      <c r="D35" s="2"/>
      <c r="E35" s="1"/>
      <c r="F35" s="1"/>
      <c r="G35" s="1"/>
      <c r="H35" s="1"/>
    </row>
    <row r="36" spans="1:8" ht="12.75">
      <c r="A36" s="2"/>
      <c r="B36" s="2"/>
      <c r="C36" s="2"/>
      <c r="D36" s="2"/>
      <c r="E36" s="1"/>
      <c r="F36" s="1"/>
      <c r="G36" s="1"/>
      <c r="H36" s="1"/>
    </row>
    <row r="37" spans="1:8" ht="12.75">
      <c r="A37" s="2"/>
      <c r="B37" s="2"/>
      <c r="C37" s="2"/>
      <c r="D37" s="2"/>
      <c r="E37" s="1"/>
      <c r="F37" s="1"/>
      <c r="G37" s="1"/>
      <c r="H37" s="1"/>
    </row>
    <row r="38" spans="1:8" ht="12.75">
      <c r="A38" s="2"/>
      <c r="B38" s="2"/>
      <c r="C38" s="2"/>
      <c r="D38" s="2"/>
      <c r="E38" s="1"/>
      <c r="F38" s="1"/>
      <c r="G38" s="1"/>
      <c r="H38" s="1"/>
    </row>
    <row r="39" spans="1:8" ht="12.75">
      <c r="A39" s="2"/>
      <c r="B39" s="2"/>
      <c r="C39" s="2"/>
      <c r="D39" s="2"/>
      <c r="E39" s="1"/>
      <c r="F39" s="1"/>
      <c r="G39" s="1"/>
      <c r="H39" s="1"/>
    </row>
    <row r="40" spans="1:8" ht="12.75">
      <c r="A40" s="2"/>
      <c r="B40" s="2"/>
      <c r="C40" s="2"/>
      <c r="D40" s="2"/>
      <c r="E40" s="1"/>
      <c r="F40" s="1"/>
      <c r="G40" s="1"/>
      <c r="H40" s="1"/>
    </row>
    <row r="41" spans="1:8" ht="12.75">
      <c r="A41" s="2"/>
      <c r="B41" s="2"/>
      <c r="C41" s="2"/>
      <c r="D41" s="2"/>
      <c r="E41" s="1"/>
      <c r="F41" s="1"/>
      <c r="G41" s="1"/>
      <c r="H41" s="1"/>
    </row>
    <row r="42" spans="1:8" ht="12.75">
      <c r="A42" s="2"/>
      <c r="B42" s="2"/>
      <c r="C42" s="2"/>
      <c r="D42" s="2"/>
      <c r="E42" s="1"/>
      <c r="F42" s="1"/>
      <c r="G42" s="1"/>
      <c r="H42" s="1"/>
    </row>
    <row r="43" spans="1:8" ht="12.75">
      <c r="A43" s="2"/>
      <c r="B43" s="2"/>
      <c r="C43" s="2"/>
      <c r="D43" s="2"/>
      <c r="E43" s="1"/>
      <c r="F43" s="1"/>
      <c r="G43" s="1"/>
      <c r="H43" s="1"/>
    </row>
    <row r="44" spans="1:8" ht="12.75">
      <c r="A44" s="2"/>
      <c r="B44" s="2"/>
      <c r="C44" s="2"/>
      <c r="D44" s="2"/>
      <c r="E44" s="1"/>
      <c r="F44" s="1"/>
      <c r="G44" s="1"/>
      <c r="H44" s="1"/>
    </row>
    <row r="45" spans="1:8" ht="12.75">
      <c r="A45" s="2"/>
      <c r="B45" s="2"/>
      <c r="C45" s="2"/>
      <c r="D45" s="2"/>
      <c r="E45" s="1"/>
      <c r="F45" s="1"/>
      <c r="G45" s="1"/>
      <c r="H45" s="1"/>
    </row>
  </sheetData>
  <sheetProtection/>
  <mergeCells count="12">
    <mergeCell ref="A25:I25"/>
    <mergeCell ref="E6:H6"/>
    <mergeCell ref="A3:I4"/>
    <mergeCell ref="E9:F9"/>
    <mergeCell ref="G9:H9"/>
    <mergeCell ref="E10:F10"/>
    <mergeCell ref="G10:H10"/>
    <mergeCell ref="A5:A8"/>
    <mergeCell ref="C5:D5"/>
    <mergeCell ref="C6:D6"/>
    <mergeCell ref="B5:B6"/>
    <mergeCell ref="E5:H5"/>
  </mergeCells>
  <printOptions/>
  <pageMargins left="0.41" right="0" top="0.18" bottom="0.7" header="0.15748031496063" footer="0.196850393700787"/>
  <pageSetup orientation="landscape" paperSize="9" r:id="rId1"/>
  <headerFooter alignWithMargins="0">
    <oddFooter>&amp;LUNR &amp;D &amp;T&amp;C&amp;Z&amp;F   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casdb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robertino</dc:creator>
  <cp:keywords/>
  <dc:description/>
  <cp:lastModifiedBy>Adrian Toma</cp:lastModifiedBy>
  <cp:lastPrinted>2024-03-01T10:26:22Z</cp:lastPrinted>
  <dcterms:created xsi:type="dcterms:W3CDTF">2003-01-21T08:22:40Z</dcterms:created>
  <dcterms:modified xsi:type="dcterms:W3CDTF">2024-03-04T09:02:06Z</dcterms:modified>
  <cp:category/>
  <cp:version/>
  <cp:contentType/>
  <cp:contentStatus/>
</cp:coreProperties>
</file>